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3.xml" ContentType="application/vnd.openxmlformats-officedocument.drawing+xml"/>
  <Override PartName="/xl/embeddings/oleObject7.bin" ContentType="application/vnd.openxmlformats-officedocument.oleObject"/>
  <Override PartName="/xl/drawings/drawing4.xml" ContentType="application/vnd.openxmlformats-officedocument.drawing+xml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drawings/drawing5.xml" ContentType="application/vnd.openxmlformats-officedocument.drawing+xml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uale_hs_bw\_wow_vl\oewi_wow_20_b_stat\2021_05_06\"/>
    </mc:Choice>
  </mc:AlternateContent>
  <xr:revisionPtr revIDLastSave="0" documentId="13_ncr:1_{3CC2E124-7185-4660-99EB-958DA6633BE0}" xr6:coauthVersionLast="46" xr6:coauthVersionMax="46" xr10:uidLastSave="{00000000-0000-0000-0000-000000000000}"/>
  <bookViews>
    <workbookView xWindow="-108" yWindow="-108" windowWidth="23256" windowHeight="12576" activeTab="1" xr2:uid="{77A3771A-CCCE-47D2-9397-2EC66296E935}"/>
  </bookViews>
  <sheets>
    <sheet name="Tabelle1" sheetId="1" r:id="rId1"/>
    <sheet name="varianz_studenten" sheetId="2" r:id="rId2"/>
    <sheet name="babyschwimmen" sheetId="3" r:id="rId3"/>
    <sheet name="median_quartile_studenten" sheetId="4" r:id="rId4"/>
    <sheet name="quartile_studenten_nicht_ganzz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5" l="1"/>
  <c r="C13" i="4"/>
  <c r="M20" i="2"/>
  <c r="M18" i="2"/>
  <c r="M15" i="2"/>
  <c r="M13" i="2"/>
  <c r="M5" i="2"/>
  <c r="M6" i="2"/>
  <c r="M7" i="2"/>
  <c r="M8" i="2"/>
  <c r="M9" i="2"/>
  <c r="M10" i="2"/>
  <c r="M11" i="2"/>
  <c r="M4" i="2"/>
  <c r="K5" i="2"/>
  <c r="K6" i="2"/>
  <c r="K7" i="2"/>
  <c r="K8" i="2"/>
  <c r="K9" i="2"/>
  <c r="K10" i="2"/>
  <c r="K11" i="2"/>
  <c r="K4" i="2"/>
  <c r="J17" i="3"/>
  <c r="J15" i="3"/>
  <c r="H15" i="3"/>
  <c r="G6" i="3"/>
  <c r="H6" i="3"/>
  <c r="G7" i="3"/>
  <c r="H7" i="3"/>
  <c r="G8" i="3"/>
  <c r="H8" i="3"/>
  <c r="E6" i="3"/>
  <c r="E7" i="3"/>
  <c r="E8" i="3"/>
  <c r="D6" i="3"/>
  <c r="D7" i="3"/>
  <c r="D8" i="3"/>
  <c r="C6" i="3"/>
  <c r="C7" i="3"/>
  <c r="C8" i="3"/>
  <c r="C13" i="3"/>
  <c r="C5" i="3" s="1"/>
  <c r="D5" i="3" s="1"/>
  <c r="G5" i="3" s="1"/>
  <c r="F9" i="3"/>
  <c r="J21" i="2"/>
  <c r="H21" i="2"/>
  <c r="H20" i="2"/>
  <c r="H17" i="2"/>
  <c r="H15" i="2"/>
  <c r="H13" i="2"/>
  <c r="H5" i="2"/>
  <c r="H6" i="2"/>
  <c r="H7" i="2"/>
  <c r="H8" i="2"/>
  <c r="H9" i="2"/>
  <c r="H10" i="2"/>
  <c r="H11" i="2"/>
  <c r="H4" i="2"/>
  <c r="E5" i="2"/>
  <c r="E6" i="2"/>
  <c r="E7" i="2"/>
  <c r="E8" i="2"/>
  <c r="E9" i="2"/>
  <c r="E10" i="2"/>
  <c r="E11" i="2"/>
  <c r="E4" i="2"/>
  <c r="G13" i="2"/>
  <c r="G5" i="2"/>
  <c r="G6" i="2"/>
  <c r="G7" i="2"/>
  <c r="G8" i="2"/>
  <c r="G9" i="2"/>
  <c r="G10" i="2"/>
  <c r="G11" i="2"/>
  <c r="G4" i="2"/>
  <c r="D5" i="2"/>
  <c r="D6" i="2"/>
  <c r="D7" i="2"/>
  <c r="D8" i="2"/>
  <c r="D9" i="2"/>
  <c r="D10" i="2"/>
  <c r="D11" i="2"/>
  <c r="D4" i="2"/>
  <c r="C5" i="2"/>
  <c r="C6" i="2"/>
  <c r="C7" i="2"/>
  <c r="C8" i="2"/>
  <c r="C9" i="2"/>
  <c r="C10" i="2"/>
  <c r="C11" i="2"/>
  <c r="C4" i="2"/>
  <c r="F16" i="1"/>
  <c r="F3" i="1"/>
  <c r="I5" i="1"/>
  <c r="I6" i="1" s="1"/>
  <c r="I7" i="1" s="1"/>
  <c r="I8" i="1" s="1"/>
  <c r="I9" i="1" s="1"/>
  <c r="I10" i="1" s="1"/>
  <c r="I4" i="1"/>
  <c r="I3" i="1"/>
  <c r="G14" i="1"/>
  <c r="F14" i="1"/>
  <c r="G4" i="1"/>
  <c r="G5" i="1"/>
  <c r="G6" i="1"/>
  <c r="G7" i="1"/>
  <c r="G8" i="1"/>
  <c r="G9" i="1"/>
  <c r="G10" i="1"/>
  <c r="G3" i="1"/>
  <c r="F4" i="1"/>
  <c r="F5" i="1"/>
  <c r="F6" i="1"/>
  <c r="F7" i="1"/>
  <c r="F8" i="1"/>
  <c r="F9" i="1"/>
  <c r="F10" i="1"/>
  <c r="D16" i="1"/>
  <c r="D14" i="1"/>
  <c r="C12" i="1"/>
  <c r="D4" i="1"/>
  <c r="D5" i="1"/>
  <c r="D6" i="1"/>
  <c r="D7" i="1"/>
  <c r="D8" i="1"/>
  <c r="D9" i="1"/>
  <c r="D10" i="1"/>
  <c r="D3" i="1"/>
  <c r="C4" i="3" l="1"/>
  <c r="D4" i="3" s="1"/>
  <c r="G4" i="3" s="1"/>
  <c r="E5" i="3"/>
  <c r="H5" i="3" s="1"/>
  <c r="E4" i="3"/>
  <c r="H4" i="3" s="1"/>
  <c r="G13" i="3"/>
  <c r="H13" i="3"/>
  <c r="H17" i="3" s="1"/>
  <c r="H21" i="3" l="1"/>
  <c r="H20" i="3"/>
</calcChain>
</file>

<file path=xl/sharedStrings.xml><?xml version="1.0" encoding="utf-8"?>
<sst xmlns="http://schemas.openxmlformats.org/spreadsheetml/2006/main" count="72" uniqueCount="39">
  <si>
    <t>Alter</t>
  </si>
  <si>
    <t>Anzahl</t>
  </si>
  <si>
    <t>Anzahl:</t>
  </si>
  <si>
    <t>Alter*Anzahl</t>
  </si>
  <si>
    <t>Summe</t>
  </si>
  <si>
    <t>MW</t>
  </si>
  <si>
    <t>pi (rel. Häufigkeit)</t>
  </si>
  <si>
    <t>Prozentwert</t>
  </si>
  <si>
    <t>Fi (kumulierte relative Häufigkeit)</t>
  </si>
  <si>
    <t>Varianz: Mittlere/Durchschnittliche quadrierte Abweichung</t>
  </si>
  <si>
    <t>Alter: xi</t>
  </si>
  <si>
    <t>Abweichung</t>
  </si>
  <si>
    <t>quadriert</t>
  </si>
  <si>
    <t>linear</t>
  </si>
  <si>
    <t>: 40</t>
  </si>
  <si>
    <t>Varianz:</t>
  </si>
  <si>
    <t>Standardabweichung</t>
  </si>
  <si>
    <t>S(X)-Intervall</t>
  </si>
  <si>
    <t>Untergrenze</t>
  </si>
  <si>
    <t>Obergrenze</t>
  </si>
  <si>
    <t>Anteil: 25/40</t>
  </si>
  <si>
    <t>: 24</t>
  </si>
  <si>
    <t>Vorgehen nach Definitionsformel</t>
  </si>
  <si>
    <t>Vorgehen nach Rechenformel</t>
  </si>
  <si>
    <t>summe</t>
  </si>
  <si>
    <t>:40</t>
  </si>
  <si>
    <t>MW^2</t>
  </si>
  <si>
    <t>Varianz</t>
  </si>
  <si>
    <t>Standard-abweichung</t>
  </si>
  <si>
    <t>Gesamtanzahl</t>
  </si>
  <si>
    <t>Median</t>
  </si>
  <si>
    <t>1/2 * (x20+x21)</t>
  </si>
  <si>
    <t>= n</t>
  </si>
  <si>
    <t>Quartil 1:</t>
  </si>
  <si>
    <t>p = 0,25</t>
  </si>
  <si>
    <t>Quartil 3:</t>
  </si>
  <si>
    <t>p = 0,75</t>
  </si>
  <si>
    <t>Median:</t>
  </si>
  <si>
    <t>x19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</si>
</sst>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16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69" fontId="0" fillId="0" borderId="0" xfId="0" applyNumberFormat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0" fillId="0" borderId="0" xfId="0" applyFill="1"/>
    <xf numFmtId="2" fontId="0" fillId="0" borderId="0" xfId="0" applyNumberFormat="1"/>
    <xf numFmtId="0" fontId="0" fillId="4" borderId="0" xfId="0" applyFill="1"/>
    <xf numFmtId="0" fontId="0" fillId="0" borderId="0" xfId="0" quotePrefix="1"/>
    <xf numFmtId="0" fontId="0" fillId="4" borderId="0" xfId="0" applyFill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4.emf"/><Relationship Id="rId2" Type="http://schemas.openxmlformats.org/officeDocument/2006/relationships/image" Target="../media/image3.emf"/><Relationship Id="rId1" Type="http://schemas.openxmlformats.org/officeDocument/2006/relationships/image" Target="../media/image2.emf"/><Relationship Id="rId5" Type="http://schemas.openxmlformats.org/officeDocument/2006/relationships/image" Target="../media/image6.emf"/><Relationship Id="rId4" Type="http://schemas.openxmlformats.org/officeDocument/2006/relationships/image" Target="../media/image5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114300</xdr:colOff>
          <xdr:row>2</xdr:row>
          <xdr:rowOff>22860</xdr:rowOff>
        </xdr:from>
        <xdr:to>
          <xdr:col>13</xdr:col>
          <xdr:colOff>358140</xdr:colOff>
          <xdr:row>12</xdr:row>
          <xdr:rowOff>91440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24315B38-408D-434B-B1A2-9ADE8D865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548640</xdr:colOff>
          <xdr:row>27</xdr:row>
          <xdr:rowOff>137160</xdr:rowOff>
        </xdr:from>
        <xdr:to>
          <xdr:col>7</xdr:col>
          <xdr:colOff>0</xdr:colOff>
          <xdr:row>39</xdr:row>
          <xdr:rowOff>22860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11C0DFB3-9A74-48C9-9C1A-A7FF3455CE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312420</xdr:colOff>
          <xdr:row>19</xdr:row>
          <xdr:rowOff>4108</xdr:rowOff>
        </xdr:from>
        <xdr:to>
          <xdr:col>4</xdr:col>
          <xdr:colOff>106680</xdr:colOff>
          <xdr:row>22</xdr:row>
          <xdr:rowOff>91440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D94AB3C4-BEB9-4905-AB3A-D662ABFE7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0</xdr:row>
          <xdr:rowOff>99060</xdr:rowOff>
        </xdr:from>
        <xdr:to>
          <xdr:col>12</xdr:col>
          <xdr:colOff>708660</xdr:colOff>
          <xdr:row>2</xdr:row>
          <xdr:rowOff>152400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1350E557-1357-44CB-BA49-54A3B4A5E9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14</xdr:row>
          <xdr:rowOff>0</xdr:rowOff>
        </xdr:from>
        <xdr:to>
          <xdr:col>11</xdr:col>
          <xdr:colOff>762000</xdr:colOff>
          <xdr:row>16</xdr:row>
          <xdr:rowOff>144780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4E758EBF-9B10-40BC-96D1-C735A0D52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411480</xdr:colOff>
          <xdr:row>20</xdr:row>
          <xdr:rowOff>137160</xdr:rowOff>
        </xdr:from>
        <xdr:to>
          <xdr:col>14</xdr:col>
          <xdr:colOff>248850</xdr:colOff>
          <xdr:row>24</xdr:row>
          <xdr:rowOff>60960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12ADA3DF-3CD4-4778-88B0-41B80F58B3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2</xdr:row>
          <xdr:rowOff>106680</xdr:rowOff>
        </xdr:from>
        <xdr:to>
          <xdr:col>15</xdr:col>
          <xdr:colOff>312420</xdr:colOff>
          <xdr:row>6</xdr:row>
          <xdr:rowOff>167640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4ABF7973-5FBB-44AA-9119-A41083F823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289560</xdr:colOff>
          <xdr:row>17</xdr:row>
          <xdr:rowOff>175260</xdr:rowOff>
        </xdr:from>
        <xdr:to>
          <xdr:col>16</xdr:col>
          <xdr:colOff>419100</xdr:colOff>
          <xdr:row>26</xdr:row>
          <xdr:rowOff>137160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FC89696D-4801-4269-982C-D8C81128B6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731520</xdr:colOff>
          <xdr:row>2</xdr:row>
          <xdr:rowOff>175260</xdr:rowOff>
        </xdr:from>
        <xdr:to>
          <xdr:col>12</xdr:col>
          <xdr:colOff>556260</xdr:colOff>
          <xdr:row>5</xdr:row>
          <xdr:rowOff>91440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DC2B087-7AD2-438B-B0DC-56B151B11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739140</xdr:colOff>
          <xdr:row>7</xdr:row>
          <xdr:rowOff>114300</xdr:rowOff>
        </xdr:from>
        <xdr:to>
          <xdr:col>11</xdr:col>
          <xdr:colOff>563880</xdr:colOff>
          <xdr:row>9</xdr:row>
          <xdr:rowOff>144780</xdr:rowOff>
        </xdr:to>
        <xdr:sp macro="" textlink="">
          <xdr:nvSpPr>
            <xdr:cNvPr id="4100" name="Object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144E1087-91D8-4EDF-9785-4959CCA867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3</xdr:col>
      <xdr:colOff>388620</xdr:colOff>
      <xdr:row>11</xdr:row>
      <xdr:rowOff>83820</xdr:rowOff>
    </xdr:from>
    <xdr:to>
      <xdr:col>11</xdr:col>
      <xdr:colOff>602895</xdr:colOff>
      <xdr:row>21</xdr:row>
      <xdr:rowOff>55496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AE5B219-29E7-4866-B314-C916F4741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7020" y="2095500"/>
          <a:ext cx="6554115" cy="1800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784859</xdr:colOff>
          <xdr:row>7</xdr:row>
          <xdr:rowOff>144780</xdr:rowOff>
        </xdr:from>
        <xdr:to>
          <xdr:col>8</xdr:col>
          <xdr:colOff>740342</xdr:colOff>
          <xdr:row>9</xdr:row>
          <xdr:rowOff>68580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19FC1DE0-543C-4E1F-AA01-3C6EA9C337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</xdr:row>
          <xdr:rowOff>0</xdr:rowOff>
        </xdr:from>
        <xdr:to>
          <xdr:col>9</xdr:col>
          <xdr:colOff>251460</xdr:colOff>
          <xdr:row>5</xdr:row>
          <xdr:rowOff>114300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E9EC3BF0-D2B7-4027-8B58-FFCA439257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693420</xdr:colOff>
      <xdr:row>11</xdr:row>
      <xdr:rowOff>152400</xdr:rowOff>
    </xdr:from>
    <xdr:to>
      <xdr:col>11</xdr:col>
      <xdr:colOff>766594</xdr:colOff>
      <xdr:row>20</xdr:row>
      <xdr:rowOff>106903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E63B9A2-AC9E-4FB2-A5D9-D364CBE8D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63340" y="2164080"/>
          <a:ext cx="5620534" cy="16004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oleObject" Target="../embeddings/oleObject2.bin"/><Relationship Id="rId7" Type="http://schemas.openxmlformats.org/officeDocument/2006/relationships/oleObject" Target="../embeddings/oleObject4.bin"/><Relationship Id="rId12" Type="http://schemas.openxmlformats.org/officeDocument/2006/relationships/image" Target="../media/image6.emf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6" Type="http://schemas.openxmlformats.org/officeDocument/2006/relationships/image" Target="../media/image3.emf"/><Relationship Id="rId11" Type="http://schemas.openxmlformats.org/officeDocument/2006/relationships/oleObject" Target="../embeddings/oleObject6.bin"/><Relationship Id="rId5" Type="http://schemas.openxmlformats.org/officeDocument/2006/relationships/oleObject" Target="../embeddings/oleObject3.bin"/><Relationship Id="rId10" Type="http://schemas.openxmlformats.org/officeDocument/2006/relationships/image" Target="../media/image5.emf"/><Relationship Id="rId4" Type="http://schemas.openxmlformats.org/officeDocument/2006/relationships/image" Target="../media/image2.emf"/><Relationship Id="rId9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7.emf"/><Relationship Id="rId4" Type="http://schemas.openxmlformats.org/officeDocument/2006/relationships/oleObject" Target="../embeddings/oleObject7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0.bin"/><Relationship Id="rId3" Type="http://schemas.openxmlformats.org/officeDocument/2006/relationships/vmlDrawing" Target="../drawings/vmlDrawing4.vml"/><Relationship Id="rId7" Type="http://schemas.openxmlformats.org/officeDocument/2006/relationships/image" Target="../media/image9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9.bin"/><Relationship Id="rId5" Type="http://schemas.openxmlformats.org/officeDocument/2006/relationships/image" Target="../media/image8.emf"/><Relationship Id="rId4" Type="http://schemas.openxmlformats.org/officeDocument/2006/relationships/oleObject" Target="../embeddings/oleObject8.bin"/><Relationship Id="rId9" Type="http://schemas.openxmlformats.org/officeDocument/2006/relationships/image" Target="../media/image10.emf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7" Type="http://schemas.openxmlformats.org/officeDocument/2006/relationships/image" Target="../media/image13.emf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12.bin"/><Relationship Id="rId5" Type="http://schemas.openxmlformats.org/officeDocument/2006/relationships/image" Target="../media/image12.emf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5192C-03F7-4B6E-A0AA-A9E20B50423A}">
  <dimension ref="B2:I16"/>
  <sheetViews>
    <sheetView workbookViewId="0">
      <selection activeCell="J24" sqref="J24"/>
    </sheetView>
  </sheetViews>
  <sheetFormatPr baseColWidth="10" defaultRowHeight="14.4" x14ac:dyDescent="0.3"/>
  <cols>
    <col min="6" max="6" width="18.109375" customWidth="1"/>
    <col min="9" max="9" width="17.44140625" customWidth="1"/>
  </cols>
  <sheetData>
    <row r="2" spans="2:9" ht="30" customHeight="1" x14ac:dyDescent="0.3">
      <c r="B2" t="s">
        <v>0</v>
      </c>
      <c r="C2" t="s">
        <v>1</v>
      </c>
      <c r="D2" t="s">
        <v>3</v>
      </c>
      <c r="F2" s="2" t="s">
        <v>6</v>
      </c>
      <c r="G2" s="2" t="s">
        <v>7</v>
      </c>
      <c r="H2" s="2"/>
      <c r="I2" s="3" t="s">
        <v>8</v>
      </c>
    </row>
    <row r="3" spans="2:9" x14ac:dyDescent="0.3">
      <c r="B3">
        <v>21</v>
      </c>
      <c r="C3">
        <v>3</v>
      </c>
      <c r="D3">
        <f>C3*B3</f>
        <v>63</v>
      </c>
      <c r="F3" s="4">
        <f>C3/$C$12</f>
        <v>7.4999999999999997E-2</v>
      </c>
      <c r="G3" s="2">
        <f>F3*100</f>
        <v>7.5</v>
      </c>
      <c r="H3" s="2"/>
      <c r="I3" s="4">
        <f>F3</f>
        <v>7.4999999999999997E-2</v>
      </c>
    </row>
    <row r="4" spans="2:9" x14ac:dyDescent="0.3">
      <c r="B4">
        <v>22</v>
      </c>
      <c r="C4">
        <v>7</v>
      </c>
      <c r="D4">
        <f t="shared" ref="D4:D10" si="0">C4*B4</f>
        <v>154</v>
      </c>
      <c r="F4" s="4">
        <f t="shared" ref="F4:F10" si="1">C4/$C$12</f>
        <v>0.17499999999999999</v>
      </c>
      <c r="G4" s="2">
        <f t="shared" ref="G4:G10" si="2">F4*100</f>
        <v>17.5</v>
      </c>
      <c r="H4" s="2"/>
      <c r="I4" s="4">
        <f>I3+F4</f>
        <v>0.25</v>
      </c>
    </row>
    <row r="5" spans="2:9" x14ac:dyDescent="0.3">
      <c r="B5">
        <v>23</v>
      </c>
      <c r="C5">
        <v>11</v>
      </c>
      <c r="D5">
        <f t="shared" si="0"/>
        <v>253</v>
      </c>
      <c r="F5" s="4">
        <f t="shared" si="1"/>
        <v>0.27500000000000002</v>
      </c>
      <c r="G5" s="2">
        <f t="shared" si="2"/>
        <v>27.500000000000004</v>
      </c>
      <c r="H5" s="2"/>
      <c r="I5" s="4">
        <f t="shared" ref="I5:I10" si="3">I4+F5</f>
        <v>0.52500000000000002</v>
      </c>
    </row>
    <row r="6" spans="2:9" x14ac:dyDescent="0.3">
      <c r="B6">
        <v>24</v>
      </c>
      <c r="C6">
        <v>8</v>
      </c>
      <c r="D6">
        <f t="shared" si="0"/>
        <v>192</v>
      </c>
      <c r="F6" s="4">
        <f t="shared" si="1"/>
        <v>0.2</v>
      </c>
      <c r="G6" s="2">
        <f t="shared" si="2"/>
        <v>20</v>
      </c>
      <c r="H6" s="2"/>
      <c r="I6" s="4">
        <f t="shared" si="3"/>
        <v>0.72500000000000009</v>
      </c>
    </row>
    <row r="7" spans="2:9" x14ac:dyDescent="0.3">
      <c r="B7">
        <v>25</v>
      </c>
      <c r="C7">
        <v>6</v>
      </c>
      <c r="D7">
        <f t="shared" si="0"/>
        <v>150</v>
      </c>
      <c r="F7" s="4">
        <f t="shared" si="1"/>
        <v>0.15</v>
      </c>
      <c r="G7" s="2">
        <f t="shared" si="2"/>
        <v>15</v>
      </c>
      <c r="H7" s="2"/>
      <c r="I7" s="4">
        <f t="shared" si="3"/>
        <v>0.87500000000000011</v>
      </c>
    </row>
    <row r="8" spans="2:9" x14ac:dyDescent="0.3">
      <c r="B8">
        <v>26</v>
      </c>
      <c r="C8">
        <v>3</v>
      </c>
      <c r="D8">
        <f t="shared" si="0"/>
        <v>78</v>
      </c>
      <c r="F8" s="4">
        <f t="shared" si="1"/>
        <v>7.4999999999999997E-2</v>
      </c>
      <c r="G8" s="2">
        <f t="shared" si="2"/>
        <v>7.5</v>
      </c>
      <c r="H8" s="2"/>
      <c r="I8" s="4">
        <f t="shared" si="3"/>
        <v>0.95000000000000007</v>
      </c>
    </row>
    <row r="9" spans="2:9" x14ac:dyDescent="0.3">
      <c r="B9">
        <v>27</v>
      </c>
      <c r="C9">
        <v>1</v>
      </c>
      <c r="D9">
        <f t="shared" si="0"/>
        <v>27</v>
      </c>
      <c r="F9" s="4">
        <f t="shared" si="1"/>
        <v>2.5000000000000001E-2</v>
      </c>
      <c r="G9" s="2">
        <f t="shared" si="2"/>
        <v>2.5</v>
      </c>
      <c r="H9" s="2"/>
      <c r="I9" s="4">
        <f t="shared" si="3"/>
        <v>0.97500000000000009</v>
      </c>
    </row>
    <row r="10" spans="2:9" x14ac:dyDescent="0.3">
      <c r="B10">
        <v>28</v>
      </c>
      <c r="C10">
        <v>1</v>
      </c>
      <c r="D10">
        <f t="shared" si="0"/>
        <v>28</v>
      </c>
      <c r="F10" s="4">
        <f t="shared" si="1"/>
        <v>2.5000000000000001E-2</v>
      </c>
      <c r="G10" s="2">
        <f t="shared" si="2"/>
        <v>2.5</v>
      </c>
      <c r="H10" s="2"/>
      <c r="I10" s="4">
        <f t="shared" si="3"/>
        <v>1</v>
      </c>
    </row>
    <row r="12" spans="2:9" x14ac:dyDescent="0.3">
      <c r="B12" t="s">
        <v>2</v>
      </c>
      <c r="C12">
        <f>SUM(C3:C10)</f>
        <v>40</v>
      </c>
    </row>
    <row r="14" spans="2:9" x14ac:dyDescent="0.3">
      <c r="B14" t="s">
        <v>4</v>
      </c>
      <c r="D14">
        <f>SUM(D3:D10)</f>
        <v>945</v>
      </c>
      <c r="F14">
        <f t="shared" ref="F14:G14" si="4">SUM(F3:F10)</f>
        <v>1</v>
      </c>
      <c r="G14">
        <f t="shared" si="4"/>
        <v>100</v>
      </c>
    </row>
    <row r="16" spans="2:9" x14ac:dyDescent="0.3">
      <c r="B16" t="s">
        <v>5</v>
      </c>
      <c r="D16">
        <f>D14/C12</f>
        <v>23.625</v>
      </c>
      <c r="F16">
        <f>F3*B3+F4*B4+F5*B5+F6*B6+F7*B7+F8*B8+F9*B9+F10*B10</f>
        <v>23.625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1025" r:id="rId4">
          <objectPr defaultSize="0" autoPict="0" r:id="rId5">
            <anchor moveWithCells="1" sizeWithCells="1">
              <from>
                <xdr:col>9</xdr:col>
                <xdr:colOff>114300</xdr:colOff>
                <xdr:row>2</xdr:row>
                <xdr:rowOff>22860</xdr:rowOff>
              </from>
              <to>
                <xdr:col>13</xdr:col>
                <xdr:colOff>358140</xdr:colOff>
                <xdr:row>12</xdr:row>
                <xdr:rowOff>91440</xdr:rowOff>
              </to>
            </anchor>
          </objectPr>
        </oleObject>
      </mc:Choice>
      <mc:Fallback>
        <oleObject progId="Equation.DSMT4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88F61-5482-4D4F-95D1-67BB5F6F6488}">
  <dimension ref="A2:M21"/>
  <sheetViews>
    <sheetView tabSelected="1" workbookViewId="0">
      <selection activeCell="E27" sqref="E27"/>
    </sheetView>
  </sheetViews>
  <sheetFormatPr baseColWidth="10" defaultRowHeight="14.4" x14ac:dyDescent="0.3"/>
  <sheetData>
    <row r="2" spans="2:13" x14ac:dyDescent="0.3">
      <c r="B2" s="6" t="s">
        <v>22</v>
      </c>
      <c r="C2" s="6"/>
      <c r="D2" s="6"/>
      <c r="E2" s="6"/>
      <c r="F2" s="6"/>
      <c r="G2" s="6"/>
      <c r="H2" s="6"/>
      <c r="J2" t="s">
        <v>23</v>
      </c>
    </row>
    <row r="3" spans="2:13" x14ac:dyDescent="0.3">
      <c r="B3" t="s">
        <v>10</v>
      </c>
      <c r="C3" s="2" t="s">
        <v>5</v>
      </c>
      <c r="D3" t="s">
        <v>11</v>
      </c>
      <c r="E3" t="s">
        <v>12</v>
      </c>
      <c r="F3" t="s">
        <v>1</v>
      </c>
      <c r="G3" t="s">
        <v>13</v>
      </c>
      <c r="H3" t="s">
        <v>12</v>
      </c>
      <c r="J3" t="s">
        <v>10</v>
      </c>
      <c r="K3" t="s">
        <v>12</v>
      </c>
      <c r="L3" t="s">
        <v>1</v>
      </c>
    </row>
    <row r="4" spans="2:13" x14ac:dyDescent="0.3">
      <c r="B4">
        <v>21</v>
      </c>
      <c r="C4">
        <f>$C$13</f>
        <v>23.625</v>
      </c>
      <c r="D4">
        <f>B4-C4</f>
        <v>-2.625</v>
      </c>
      <c r="E4">
        <f>D4*D4</f>
        <v>6.890625</v>
      </c>
      <c r="F4">
        <v>3</v>
      </c>
      <c r="G4">
        <f>D4*F4</f>
        <v>-7.875</v>
      </c>
      <c r="H4">
        <f>E4*F4</f>
        <v>20.671875</v>
      </c>
      <c r="J4">
        <v>21</v>
      </c>
      <c r="K4">
        <f>J4*J4</f>
        <v>441</v>
      </c>
      <c r="L4">
        <v>3</v>
      </c>
      <c r="M4">
        <f>K4*L4</f>
        <v>1323</v>
      </c>
    </row>
    <row r="5" spans="2:13" x14ac:dyDescent="0.3">
      <c r="B5">
        <v>22</v>
      </c>
      <c r="C5">
        <f t="shared" ref="C5:C11" si="0">$C$13</f>
        <v>23.625</v>
      </c>
      <c r="D5">
        <f t="shared" ref="D5:D11" si="1">B5-C5</f>
        <v>-1.625</v>
      </c>
      <c r="E5">
        <f t="shared" ref="E5:E11" si="2">D5*D5</f>
        <v>2.640625</v>
      </c>
      <c r="F5">
        <v>7</v>
      </c>
      <c r="G5">
        <f t="shared" ref="G5:G11" si="3">D5*F5</f>
        <v>-11.375</v>
      </c>
      <c r="H5">
        <f t="shared" ref="H5:H11" si="4">E5*F5</f>
        <v>18.484375</v>
      </c>
      <c r="J5">
        <v>22</v>
      </c>
      <c r="K5">
        <f t="shared" ref="K5:K11" si="5">J5*J5</f>
        <v>484</v>
      </c>
      <c r="L5">
        <v>7</v>
      </c>
      <c r="M5">
        <f t="shared" ref="M5:M11" si="6">K5*L5</f>
        <v>3388</v>
      </c>
    </row>
    <row r="6" spans="2:13" x14ac:dyDescent="0.3">
      <c r="B6" s="5">
        <v>23</v>
      </c>
      <c r="C6">
        <f t="shared" si="0"/>
        <v>23.625</v>
      </c>
      <c r="D6">
        <f t="shared" si="1"/>
        <v>-0.625</v>
      </c>
      <c r="E6">
        <f t="shared" si="2"/>
        <v>0.390625</v>
      </c>
      <c r="F6" s="5">
        <v>11</v>
      </c>
      <c r="G6">
        <f t="shared" si="3"/>
        <v>-6.875</v>
      </c>
      <c r="H6">
        <f t="shared" si="4"/>
        <v>4.296875</v>
      </c>
      <c r="J6" s="5">
        <v>23</v>
      </c>
      <c r="K6">
        <f t="shared" si="5"/>
        <v>529</v>
      </c>
      <c r="L6" s="5">
        <v>11</v>
      </c>
      <c r="M6">
        <f t="shared" si="6"/>
        <v>5819</v>
      </c>
    </row>
    <row r="7" spans="2:13" x14ac:dyDescent="0.3">
      <c r="B7" s="5">
        <v>24</v>
      </c>
      <c r="C7">
        <f t="shared" si="0"/>
        <v>23.625</v>
      </c>
      <c r="D7">
        <f t="shared" si="1"/>
        <v>0.375</v>
      </c>
      <c r="E7">
        <f t="shared" si="2"/>
        <v>0.140625</v>
      </c>
      <c r="F7" s="5">
        <v>8</v>
      </c>
      <c r="G7">
        <f t="shared" si="3"/>
        <v>3</v>
      </c>
      <c r="H7">
        <f t="shared" si="4"/>
        <v>1.125</v>
      </c>
      <c r="J7" s="5">
        <v>24</v>
      </c>
      <c r="K7">
        <f t="shared" si="5"/>
        <v>576</v>
      </c>
      <c r="L7" s="5">
        <v>8</v>
      </c>
      <c r="M7">
        <f t="shared" si="6"/>
        <v>4608</v>
      </c>
    </row>
    <row r="8" spans="2:13" x14ac:dyDescent="0.3">
      <c r="B8" s="5">
        <v>25</v>
      </c>
      <c r="C8">
        <f t="shared" si="0"/>
        <v>23.625</v>
      </c>
      <c r="D8">
        <f t="shared" si="1"/>
        <v>1.375</v>
      </c>
      <c r="E8">
        <f t="shared" si="2"/>
        <v>1.890625</v>
      </c>
      <c r="F8" s="5">
        <v>6</v>
      </c>
      <c r="G8">
        <f t="shared" si="3"/>
        <v>8.25</v>
      </c>
      <c r="H8">
        <f t="shared" si="4"/>
        <v>11.34375</v>
      </c>
      <c r="J8" s="5">
        <v>25</v>
      </c>
      <c r="K8">
        <f t="shared" si="5"/>
        <v>625</v>
      </c>
      <c r="L8" s="5">
        <v>6</v>
      </c>
      <c r="M8">
        <f t="shared" si="6"/>
        <v>3750</v>
      </c>
    </row>
    <row r="9" spans="2:13" x14ac:dyDescent="0.3">
      <c r="B9">
        <v>26</v>
      </c>
      <c r="C9">
        <f t="shared" si="0"/>
        <v>23.625</v>
      </c>
      <c r="D9">
        <f t="shared" si="1"/>
        <v>2.375</v>
      </c>
      <c r="E9">
        <f t="shared" si="2"/>
        <v>5.640625</v>
      </c>
      <c r="F9">
        <v>3</v>
      </c>
      <c r="G9">
        <f t="shared" si="3"/>
        <v>7.125</v>
      </c>
      <c r="H9">
        <f t="shared" si="4"/>
        <v>16.921875</v>
      </c>
      <c r="J9">
        <v>26</v>
      </c>
      <c r="K9">
        <f t="shared" si="5"/>
        <v>676</v>
      </c>
      <c r="L9">
        <v>3</v>
      </c>
      <c r="M9">
        <f t="shared" si="6"/>
        <v>2028</v>
      </c>
    </row>
    <row r="10" spans="2:13" x14ac:dyDescent="0.3">
      <c r="B10">
        <v>27</v>
      </c>
      <c r="C10">
        <f t="shared" si="0"/>
        <v>23.625</v>
      </c>
      <c r="D10">
        <f t="shared" si="1"/>
        <v>3.375</v>
      </c>
      <c r="E10">
        <f t="shared" si="2"/>
        <v>11.390625</v>
      </c>
      <c r="F10">
        <v>1</v>
      </c>
      <c r="G10">
        <f t="shared" si="3"/>
        <v>3.375</v>
      </c>
      <c r="H10">
        <f t="shared" si="4"/>
        <v>11.390625</v>
      </c>
      <c r="J10">
        <v>27</v>
      </c>
      <c r="K10">
        <f t="shared" si="5"/>
        <v>729</v>
      </c>
      <c r="L10">
        <v>1</v>
      </c>
      <c r="M10">
        <f t="shared" si="6"/>
        <v>729</v>
      </c>
    </row>
    <row r="11" spans="2:13" x14ac:dyDescent="0.3">
      <c r="B11">
        <v>28</v>
      </c>
      <c r="C11">
        <f t="shared" si="0"/>
        <v>23.625</v>
      </c>
      <c r="D11">
        <f t="shared" si="1"/>
        <v>4.375</v>
      </c>
      <c r="E11">
        <f t="shared" si="2"/>
        <v>19.140625</v>
      </c>
      <c r="F11">
        <v>1</v>
      </c>
      <c r="G11">
        <f t="shared" si="3"/>
        <v>4.375</v>
      </c>
      <c r="H11">
        <f t="shared" si="4"/>
        <v>19.140625</v>
      </c>
      <c r="J11">
        <v>28</v>
      </c>
      <c r="K11">
        <f t="shared" si="5"/>
        <v>784</v>
      </c>
      <c r="L11">
        <v>1</v>
      </c>
      <c r="M11">
        <f t="shared" si="6"/>
        <v>784</v>
      </c>
    </row>
    <row r="13" spans="2:13" x14ac:dyDescent="0.3">
      <c r="B13" t="s">
        <v>5</v>
      </c>
      <c r="C13">
        <v>23.625</v>
      </c>
      <c r="F13" t="s">
        <v>4</v>
      </c>
      <c r="G13">
        <f>SUM(G4:G11)</f>
        <v>0</v>
      </c>
      <c r="H13">
        <f>SUM(H4:H11)</f>
        <v>103.375</v>
      </c>
      <c r="L13" t="s">
        <v>24</v>
      </c>
      <c r="M13">
        <f>SUM(M4:M11)</f>
        <v>22429</v>
      </c>
    </row>
    <row r="14" spans="2:13" x14ac:dyDescent="0.3">
      <c r="H14" t="s">
        <v>14</v>
      </c>
      <c r="M14" t="s">
        <v>25</v>
      </c>
    </row>
    <row r="15" spans="2:13" x14ac:dyDescent="0.3">
      <c r="G15" t="s">
        <v>15</v>
      </c>
      <c r="H15">
        <f>H13/40</f>
        <v>2.5843750000000001</v>
      </c>
      <c r="M15">
        <f>M13/40</f>
        <v>560.72500000000002</v>
      </c>
    </row>
    <row r="17" spans="1:13" ht="28.8" x14ac:dyDescent="0.3">
      <c r="G17" s="9" t="s">
        <v>28</v>
      </c>
      <c r="H17" s="10">
        <f>H15^0.5</f>
        <v>1.6075991415772777</v>
      </c>
    </row>
    <row r="18" spans="1:13" x14ac:dyDescent="0.3">
      <c r="A18" t="s">
        <v>9</v>
      </c>
      <c r="L18" t="s">
        <v>26</v>
      </c>
      <c r="M18">
        <f>C13*C13</f>
        <v>558.140625</v>
      </c>
    </row>
    <row r="19" spans="1:13" x14ac:dyDescent="0.3">
      <c r="G19" s="7" t="s">
        <v>17</v>
      </c>
      <c r="H19" s="7"/>
      <c r="I19" s="7"/>
      <c r="J19" s="7"/>
    </row>
    <row r="20" spans="1:13" x14ac:dyDescent="0.3">
      <c r="G20" s="7" t="s">
        <v>18</v>
      </c>
      <c r="H20" s="7">
        <f>C13-H17</f>
        <v>22.017400858422722</v>
      </c>
      <c r="I20" s="8" t="s">
        <v>20</v>
      </c>
      <c r="J20" s="7"/>
      <c r="L20" t="s">
        <v>27</v>
      </c>
      <c r="M20">
        <f>M15-M18</f>
        <v>2.5843750000000227</v>
      </c>
    </row>
    <row r="21" spans="1:13" x14ac:dyDescent="0.3">
      <c r="G21" s="7" t="s">
        <v>19</v>
      </c>
      <c r="H21" s="7">
        <f>C13+H17</f>
        <v>25.232599141577278</v>
      </c>
      <c r="I21" s="8"/>
      <c r="J21" s="7">
        <f>25/40</f>
        <v>0.625</v>
      </c>
    </row>
  </sheetData>
  <mergeCells count="2">
    <mergeCell ref="I20:I21"/>
    <mergeCell ref="B2:H2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2049" r:id="rId3">
          <objectPr defaultSize="0" autoPict="0" r:id="rId4">
            <anchor moveWithCells="1" sizeWithCells="1">
              <from>
                <xdr:col>2</xdr:col>
                <xdr:colOff>548640</xdr:colOff>
                <xdr:row>27</xdr:row>
                <xdr:rowOff>137160</xdr:rowOff>
              </from>
              <to>
                <xdr:col>7</xdr:col>
                <xdr:colOff>0</xdr:colOff>
                <xdr:row>39</xdr:row>
                <xdr:rowOff>22860</xdr:rowOff>
              </to>
            </anchor>
          </objectPr>
        </oleObject>
      </mc:Choice>
      <mc:Fallback>
        <oleObject progId="Equation.DSMT4" shapeId="2049" r:id="rId3"/>
      </mc:Fallback>
    </mc:AlternateContent>
    <mc:AlternateContent xmlns:mc="http://schemas.openxmlformats.org/markup-compatibility/2006">
      <mc:Choice Requires="x14">
        <oleObject progId="Equation.DSMT4" shapeId="2050" r:id="rId5">
          <objectPr defaultSize="0" autoPict="0" r:id="rId6">
            <anchor moveWithCells="1">
              <from>
                <xdr:col>0</xdr:col>
                <xdr:colOff>312420</xdr:colOff>
                <xdr:row>19</xdr:row>
                <xdr:rowOff>7620</xdr:rowOff>
              </from>
              <to>
                <xdr:col>4</xdr:col>
                <xdr:colOff>106680</xdr:colOff>
                <xdr:row>22</xdr:row>
                <xdr:rowOff>91440</xdr:rowOff>
              </to>
            </anchor>
          </objectPr>
        </oleObject>
      </mc:Choice>
      <mc:Fallback>
        <oleObject progId="Equation.DSMT4" shapeId="2050" r:id="rId5"/>
      </mc:Fallback>
    </mc:AlternateContent>
    <mc:AlternateContent xmlns:mc="http://schemas.openxmlformats.org/markup-compatibility/2006">
      <mc:Choice Requires="x14">
        <oleObject progId="Equation.DSMT4" shapeId="2051" r:id="rId7">
          <objectPr defaultSize="0" autoPict="0" r:id="rId8">
            <anchor moveWithCells="1">
              <from>
                <xdr:col>12</xdr:col>
                <xdr:colOff>190500</xdr:colOff>
                <xdr:row>0</xdr:row>
                <xdr:rowOff>99060</xdr:rowOff>
              </from>
              <to>
                <xdr:col>12</xdr:col>
                <xdr:colOff>708660</xdr:colOff>
                <xdr:row>2</xdr:row>
                <xdr:rowOff>152400</xdr:rowOff>
              </to>
            </anchor>
          </objectPr>
        </oleObject>
      </mc:Choice>
      <mc:Fallback>
        <oleObject progId="Equation.DSMT4" shapeId="2051" r:id="rId7"/>
      </mc:Fallback>
    </mc:AlternateContent>
    <mc:AlternateContent xmlns:mc="http://schemas.openxmlformats.org/markup-compatibility/2006">
      <mc:Choice Requires="x14">
        <oleObject progId="Equation.DSMT4" shapeId="2052" r:id="rId9">
          <objectPr defaultSize="0" r:id="rId10">
            <anchor moveWithCells="1">
              <from>
                <xdr:col>11</xdr:col>
                <xdr:colOff>0</xdr:colOff>
                <xdr:row>14</xdr:row>
                <xdr:rowOff>0</xdr:rowOff>
              </from>
              <to>
                <xdr:col>11</xdr:col>
                <xdr:colOff>762000</xdr:colOff>
                <xdr:row>16</xdr:row>
                <xdr:rowOff>144780</xdr:rowOff>
              </to>
            </anchor>
          </objectPr>
        </oleObject>
      </mc:Choice>
      <mc:Fallback>
        <oleObject progId="Equation.DSMT4" shapeId="2052" r:id="rId9"/>
      </mc:Fallback>
    </mc:AlternateContent>
    <mc:AlternateContent xmlns:mc="http://schemas.openxmlformats.org/markup-compatibility/2006">
      <mc:Choice Requires="x14">
        <oleObject progId="Equation.DSMT4" shapeId="2053" r:id="rId11">
          <objectPr defaultSize="0" autoPict="0" r:id="rId12">
            <anchor moveWithCells="1">
              <from>
                <xdr:col>10</xdr:col>
                <xdr:colOff>411480</xdr:colOff>
                <xdr:row>20</xdr:row>
                <xdr:rowOff>137160</xdr:rowOff>
              </from>
              <to>
                <xdr:col>14</xdr:col>
                <xdr:colOff>251460</xdr:colOff>
                <xdr:row>24</xdr:row>
                <xdr:rowOff>60960</xdr:rowOff>
              </to>
            </anchor>
          </objectPr>
        </oleObject>
      </mc:Choice>
      <mc:Fallback>
        <oleObject progId="Equation.DSMT4" shapeId="2053" r:id="rId11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46940-A7B4-4E39-9168-0DCCA1F1C4DE}">
  <dimension ref="B3:J21"/>
  <sheetViews>
    <sheetView workbookViewId="0">
      <selection activeCell="M11" sqref="M11"/>
    </sheetView>
  </sheetViews>
  <sheetFormatPr baseColWidth="10" defaultRowHeight="14.4" x14ac:dyDescent="0.3"/>
  <sheetData>
    <row r="3" spans="2:10" x14ac:dyDescent="0.3">
      <c r="B3" t="s">
        <v>10</v>
      </c>
      <c r="C3" s="2" t="s">
        <v>5</v>
      </c>
      <c r="D3" t="s">
        <v>11</v>
      </c>
      <c r="E3" t="s">
        <v>12</v>
      </c>
      <c r="F3" t="s">
        <v>1</v>
      </c>
      <c r="G3" t="s">
        <v>13</v>
      </c>
      <c r="H3" t="s">
        <v>12</v>
      </c>
    </row>
    <row r="4" spans="2:10" x14ac:dyDescent="0.3">
      <c r="B4">
        <v>0</v>
      </c>
      <c r="C4" s="1">
        <f>$C$13</f>
        <v>14.666666666666666</v>
      </c>
      <c r="D4">
        <f>B4-C4</f>
        <v>-14.666666666666666</v>
      </c>
      <c r="E4">
        <f>D4*D4</f>
        <v>215.11111111111109</v>
      </c>
      <c r="F4">
        <v>8</v>
      </c>
      <c r="G4" s="1">
        <f>D4*F4</f>
        <v>-117.33333333333333</v>
      </c>
      <c r="H4" s="1">
        <f>E4*F4</f>
        <v>1720.8888888888887</v>
      </c>
    </row>
    <row r="5" spans="2:10" x14ac:dyDescent="0.3">
      <c r="B5">
        <v>1</v>
      </c>
      <c r="C5" s="1">
        <f t="shared" ref="C5:C11" si="0">$C$13</f>
        <v>14.666666666666666</v>
      </c>
      <c r="D5">
        <f t="shared" ref="D5:D11" si="1">B5-C5</f>
        <v>-13.666666666666666</v>
      </c>
      <c r="E5">
        <f t="shared" ref="E5:E11" si="2">D5*D5</f>
        <v>186.77777777777777</v>
      </c>
      <c r="F5">
        <v>4</v>
      </c>
      <c r="G5" s="1">
        <f t="shared" ref="G5:G11" si="3">D5*F5</f>
        <v>-54.666666666666664</v>
      </c>
      <c r="H5" s="1">
        <f t="shared" ref="H5:H11" si="4">E5*F5</f>
        <v>747.11111111111109</v>
      </c>
    </row>
    <row r="6" spans="2:10" x14ac:dyDescent="0.3">
      <c r="B6" s="11">
        <v>28</v>
      </c>
      <c r="C6" s="1">
        <f t="shared" si="0"/>
        <v>14.666666666666666</v>
      </c>
      <c r="D6">
        <f t="shared" si="1"/>
        <v>13.333333333333334</v>
      </c>
      <c r="E6">
        <f t="shared" si="2"/>
        <v>177.7777777777778</v>
      </c>
      <c r="F6" s="11">
        <v>8</v>
      </c>
      <c r="G6" s="1">
        <f t="shared" ref="G6:G8" si="5">D6*F6</f>
        <v>106.66666666666667</v>
      </c>
      <c r="H6" s="1">
        <f t="shared" ref="H6:H8" si="6">E6*F6</f>
        <v>1422.2222222222224</v>
      </c>
    </row>
    <row r="7" spans="2:10" x14ac:dyDescent="0.3">
      <c r="B7" s="11">
        <v>30</v>
      </c>
      <c r="C7" s="1">
        <f t="shared" si="0"/>
        <v>14.666666666666666</v>
      </c>
      <c r="D7">
        <f t="shared" si="1"/>
        <v>15.333333333333334</v>
      </c>
      <c r="E7">
        <f t="shared" si="2"/>
        <v>235.11111111111114</v>
      </c>
      <c r="F7" s="11">
        <v>2</v>
      </c>
      <c r="G7" s="1">
        <f t="shared" si="5"/>
        <v>30.666666666666668</v>
      </c>
      <c r="H7" s="1">
        <f t="shared" si="6"/>
        <v>470.22222222222229</v>
      </c>
    </row>
    <row r="8" spans="2:10" x14ac:dyDescent="0.3">
      <c r="B8" s="11">
        <v>32</v>
      </c>
      <c r="C8" s="1">
        <f t="shared" si="0"/>
        <v>14.666666666666666</v>
      </c>
      <c r="D8">
        <f t="shared" si="1"/>
        <v>17.333333333333336</v>
      </c>
      <c r="E8">
        <f t="shared" si="2"/>
        <v>300.44444444444451</v>
      </c>
      <c r="F8" s="11">
        <v>2</v>
      </c>
      <c r="G8" s="1">
        <f t="shared" si="5"/>
        <v>34.666666666666671</v>
      </c>
      <c r="H8" s="1">
        <f t="shared" si="6"/>
        <v>600.88888888888903</v>
      </c>
    </row>
    <row r="9" spans="2:10" x14ac:dyDescent="0.3">
      <c r="B9" s="11"/>
      <c r="C9" s="11"/>
      <c r="D9" s="11"/>
      <c r="E9" s="11"/>
      <c r="F9" s="11">
        <f>SUM(F4:F8)</f>
        <v>24</v>
      </c>
      <c r="G9" s="11"/>
      <c r="H9" s="11"/>
    </row>
    <row r="10" spans="2:10" x14ac:dyDescent="0.3">
      <c r="B10" s="11"/>
      <c r="C10" s="11"/>
      <c r="D10" s="11"/>
      <c r="E10" s="11"/>
      <c r="F10" s="11"/>
      <c r="G10" s="11"/>
      <c r="H10" s="11"/>
    </row>
    <row r="11" spans="2:10" x14ac:dyDescent="0.3">
      <c r="B11" s="11"/>
      <c r="C11" s="11"/>
      <c r="D11" s="11"/>
      <c r="E11" s="11"/>
      <c r="F11" s="11"/>
      <c r="G11" s="11"/>
      <c r="H11" s="11"/>
    </row>
    <row r="13" spans="2:10" x14ac:dyDescent="0.3">
      <c r="B13" t="s">
        <v>5</v>
      </c>
      <c r="C13" s="12">
        <f>(B4*F4+B5*F5+B6*F6+B7*F7+B8*F8)/F9</f>
        <v>14.666666666666666</v>
      </c>
      <c r="F13" t="s">
        <v>4</v>
      </c>
      <c r="G13">
        <f>SUM(G4:G11)</f>
        <v>0</v>
      </c>
      <c r="H13">
        <f>SUM(H4:H11)</f>
        <v>4961.3333333333339</v>
      </c>
    </row>
    <row r="14" spans="2:10" x14ac:dyDescent="0.3">
      <c r="H14" t="s">
        <v>21</v>
      </c>
    </row>
    <row r="15" spans="2:10" x14ac:dyDescent="0.3">
      <c r="G15" t="s">
        <v>15</v>
      </c>
      <c r="H15">
        <f>H13/24</f>
        <v>206.72222222222226</v>
      </c>
      <c r="J15">
        <f>H13/23</f>
        <v>215.71014492753625</v>
      </c>
    </row>
    <row r="17" spans="7:10" ht="28.8" x14ac:dyDescent="0.3">
      <c r="G17" s="9" t="s">
        <v>16</v>
      </c>
      <c r="H17" s="10">
        <f>H15^0.5</f>
        <v>14.377837884126468</v>
      </c>
      <c r="J17">
        <f>J15^0.5</f>
        <v>14.687074076463842</v>
      </c>
    </row>
    <row r="19" spans="7:10" x14ac:dyDescent="0.3">
      <c r="G19" s="7" t="s">
        <v>17</v>
      </c>
      <c r="H19" s="7"/>
      <c r="I19" s="7"/>
      <c r="J19" s="7"/>
    </row>
    <row r="20" spans="7:10" x14ac:dyDescent="0.3">
      <c r="G20" s="7" t="s">
        <v>18</v>
      </c>
      <c r="H20" s="7">
        <f>C13-H17</f>
        <v>0.2888287825401985</v>
      </c>
      <c r="I20" s="8"/>
      <c r="J20" s="7"/>
    </row>
    <row r="21" spans="7:10" x14ac:dyDescent="0.3">
      <c r="G21" s="7" t="s">
        <v>19</v>
      </c>
      <c r="H21" s="7">
        <f>C13+H17</f>
        <v>29.044504550793135</v>
      </c>
      <c r="I21" s="8"/>
      <c r="J21" s="7"/>
    </row>
  </sheetData>
  <mergeCells count="1">
    <mergeCell ref="I20:I21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3073" r:id="rId4">
          <objectPr defaultSize="0" autoPict="0" r:id="rId5">
            <anchor moveWithCells="1">
              <from>
                <xdr:col>9</xdr:col>
                <xdr:colOff>259080</xdr:colOff>
                <xdr:row>2</xdr:row>
                <xdr:rowOff>106680</xdr:rowOff>
              </from>
              <to>
                <xdr:col>15</xdr:col>
                <xdr:colOff>312420</xdr:colOff>
                <xdr:row>6</xdr:row>
                <xdr:rowOff>167640</xdr:rowOff>
              </to>
            </anchor>
          </objectPr>
        </oleObject>
      </mc:Choice>
      <mc:Fallback>
        <oleObject progId="Equation.DSMT4" shapeId="3073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9B5525-7BAD-4BEA-9A9B-832CC8273DF4}">
  <dimension ref="B3:G17"/>
  <sheetViews>
    <sheetView workbookViewId="0">
      <selection activeCell="F5" sqref="F5:G5"/>
    </sheetView>
  </sheetViews>
  <sheetFormatPr baseColWidth="10" defaultRowHeight="14.4" x14ac:dyDescent="0.3"/>
  <cols>
    <col min="2" max="2" width="12.44140625" bestFit="1" customWidth="1"/>
  </cols>
  <sheetData>
    <row r="3" spans="2:7" x14ac:dyDescent="0.3">
      <c r="B3" t="s">
        <v>10</v>
      </c>
      <c r="C3" t="s">
        <v>1</v>
      </c>
    </row>
    <row r="4" spans="2:7" x14ac:dyDescent="0.3">
      <c r="B4">
        <v>21</v>
      </c>
      <c r="C4">
        <v>3</v>
      </c>
    </row>
    <row r="5" spans="2:7" x14ac:dyDescent="0.3">
      <c r="B5">
        <v>22</v>
      </c>
      <c r="C5">
        <v>7</v>
      </c>
      <c r="F5" t="s">
        <v>33</v>
      </c>
      <c r="G5" t="s">
        <v>34</v>
      </c>
    </row>
    <row r="6" spans="2:7" x14ac:dyDescent="0.3">
      <c r="B6" s="13">
        <v>23</v>
      </c>
      <c r="C6" s="13">
        <v>11</v>
      </c>
    </row>
    <row r="7" spans="2:7" x14ac:dyDescent="0.3">
      <c r="B7" s="11">
        <v>24</v>
      </c>
      <c r="C7" s="11">
        <v>8</v>
      </c>
      <c r="F7" t="s">
        <v>37</v>
      </c>
      <c r="G7">
        <v>23</v>
      </c>
    </row>
    <row r="8" spans="2:7" x14ac:dyDescent="0.3">
      <c r="B8" s="11">
        <v>25</v>
      </c>
      <c r="C8" s="11">
        <v>6</v>
      </c>
    </row>
    <row r="9" spans="2:7" x14ac:dyDescent="0.3">
      <c r="B9">
        <v>26</v>
      </c>
      <c r="C9">
        <v>3</v>
      </c>
      <c r="F9" t="s">
        <v>35</v>
      </c>
      <c r="G9" t="s">
        <v>36</v>
      </c>
    </row>
    <row r="10" spans="2:7" x14ac:dyDescent="0.3">
      <c r="B10">
        <v>27</v>
      </c>
      <c r="C10">
        <v>1</v>
      </c>
    </row>
    <row r="11" spans="2:7" x14ac:dyDescent="0.3">
      <c r="B11">
        <v>28</v>
      </c>
      <c r="C11">
        <v>1</v>
      </c>
    </row>
    <row r="13" spans="2:7" x14ac:dyDescent="0.3">
      <c r="B13" t="s">
        <v>29</v>
      </c>
      <c r="C13">
        <f>SUM(C4:C11)</f>
        <v>40</v>
      </c>
      <c r="D13" s="14" t="s">
        <v>32</v>
      </c>
    </row>
    <row r="15" spans="2:7" x14ac:dyDescent="0.3">
      <c r="B15" t="s">
        <v>30</v>
      </c>
      <c r="C15" t="s">
        <v>31</v>
      </c>
    </row>
    <row r="17" spans="3:3" x14ac:dyDescent="0.3">
      <c r="C17">
        <v>23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4097" r:id="rId4">
          <objectPr defaultSize="0" autoPict="0" r:id="rId5">
            <anchor moveWithCells="1" sizeWithCells="1">
              <from>
                <xdr:col>12</xdr:col>
                <xdr:colOff>289560</xdr:colOff>
                <xdr:row>17</xdr:row>
                <xdr:rowOff>175260</xdr:rowOff>
              </from>
              <to>
                <xdr:col>16</xdr:col>
                <xdr:colOff>419100</xdr:colOff>
                <xdr:row>26</xdr:row>
                <xdr:rowOff>137160</xdr:rowOff>
              </to>
            </anchor>
          </objectPr>
        </oleObject>
      </mc:Choice>
      <mc:Fallback>
        <oleObject progId="Equation.DSMT4" shapeId="4097" r:id="rId4"/>
      </mc:Fallback>
    </mc:AlternateContent>
    <mc:AlternateContent xmlns:mc="http://schemas.openxmlformats.org/markup-compatibility/2006">
      <mc:Choice Requires="x14">
        <oleObject progId="Equation.DSMT4" shapeId="4099" r:id="rId6">
          <objectPr defaultSize="0" r:id="rId7">
            <anchor moveWithCells="1">
              <from>
                <xdr:col>6</xdr:col>
                <xdr:colOff>731520</xdr:colOff>
                <xdr:row>2</xdr:row>
                <xdr:rowOff>175260</xdr:rowOff>
              </from>
              <to>
                <xdr:col>12</xdr:col>
                <xdr:colOff>556260</xdr:colOff>
                <xdr:row>5</xdr:row>
                <xdr:rowOff>91440</xdr:rowOff>
              </to>
            </anchor>
          </objectPr>
        </oleObject>
      </mc:Choice>
      <mc:Fallback>
        <oleObject progId="Equation.DSMT4" shapeId="4099" r:id="rId6"/>
      </mc:Fallback>
    </mc:AlternateContent>
    <mc:AlternateContent xmlns:mc="http://schemas.openxmlformats.org/markup-compatibility/2006">
      <mc:Choice Requires="x14">
        <oleObject progId="Equation.DSMT4" shapeId="4100" r:id="rId8">
          <objectPr defaultSize="0" r:id="rId9">
            <anchor moveWithCells="1">
              <from>
                <xdr:col>6</xdr:col>
                <xdr:colOff>739140</xdr:colOff>
                <xdr:row>7</xdr:row>
                <xdr:rowOff>114300</xdr:rowOff>
              </from>
              <to>
                <xdr:col>11</xdr:col>
                <xdr:colOff>563880</xdr:colOff>
                <xdr:row>9</xdr:row>
                <xdr:rowOff>144780</xdr:rowOff>
              </to>
            </anchor>
          </objectPr>
        </oleObject>
      </mc:Choice>
      <mc:Fallback>
        <oleObject progId="Equation.DSMT4" shapeId="4100" r:id="rId8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11EB8-1549-4FF3-9C89-EF8E9B46BC32}">
  <dimension ref="B3:F17"/>
  <sheetViews>
    <sheetView workbookViewId="0">
      <selection activeCell="O16" sqref="O16"/>
    </sheetView>
  </sheetViews>
  <sheetFormatPr baseColWidth="10" defaultRowHeight="14.4" x14ac:dyDescent="0.3"/>
  <sheetData>
    <row r="3" spans="2:6" x14ac:dyDescent="0.3">
      <c r="B3" t="s">
        <v>10</v>
      </c>
      <c r="C3" t="s">
        <v>1</v>
      </c>
    </row>
    <row r="4" spans="2:6" x14ac:dyDescent="0.3">
      <c r="B4">
        <v>21</v>
      </c>
      <c r="C4">
        <v>0</v>
      </c>
    </row>
    <row r="5" spans="2:6" x14ac:dyDescent="0.3">
      <c r="B5">
        <v>22</v>
      </c>
      <c r="C5">
        <v>7</v>
      </c>
      <c r="E5" t="s">
        <v>33</v>
      </c>
      <c r="F5" t="s">
        <v>34</v>
      </c>
    </row>
    <row r="6" spans="2:6" x14ac:dyDescent="0.3">
      <c r="B6" s="11">
        <v>23</v>
      </c>
      <c r="C6" s="11">
        <v>11</v>
      </c>
    </row>
    <row r="7" spans="2:6" x14ac:dyDescent="0.3">
      <c r="B7" s="13">
        <v>24</v>
      </c>
      <c r="C7" s="13">
        <v>8</v>
      </c>
      <c r="E7" t="s">
        <v>37</v>
      </c>
      <c r="F7">
        <v>24</v>
      </c>
    </row>
    <row r="8" spans="2:6" x14ac:dyDescent="0.3">
      <c r="B8" s="11">
        <v>25</v>
      </c>
      <c r="C8" s="11">
        <v>6</v>
      </c>
    </row>
    <row r="9" spans="2:6" x14ac:dyDescent="0.3">
      <c r="B9">
        <v>26</v>
      </c>
      <c r="C9">
        <v>3</v>
      </c>
      <c r="E9" t="s">
        <v>35</v>
      </c>
      <c r="F9" t="s">
        <v>36</v>
      </c>
    </row>
    <row r="10" spans="2:6" x14ac:dyDescent="0.3">
      <c r="B10">
        <v>27</v>
      </c>
      <c r="C10">
        <v>1</v>
      </c>
    </row>
    <row r="11" spans="2:6" x14ac:dyDescent="0.3">
      <c r="B11">
        <v>28</v>
      </c>
      <c r="C11">
        <v>1</v>
      </c>
    </row>
    <row r="13" spans="2:6" x14ac:dyDescent="0.3">
      <c r="B13" t="s">
        <v>29</v>
      </c>
      <c r="C13">
        <f>SUM(C4:C11)</f>
        <v>37</v>
      </c>
      <c r="D13" s="14" t="s">
        <v>32</v>
      </c>
    </row>
    <row r="15" spans="2:6" x14ac:dyDescent="0.3">
      <c r="B15" s="15" t="s">
        <v>30</v>
      </c>
      <c r="C15" s="15" t="s">
        <v>38</v>
      </c>
      <c r="D15" s="15">
        <v>24</v>
      </c>
    </row>
    <row r="17" spans="3:3" x14ac:dyDescent="0.3">
      <c r="C17">
        <v>23</v>
      </c>
    </row>
  </sheetData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Equation.DSMT4" shapeId="5124" r:id="rId4">
          <objectPr defaultSize="0" autoPict="0" r:id="rId5">
            <anchor moveWithCells="1">
              <from>
                <xdr:col>5</xdr:col>
                <xdr:colOff>784860</xdr:colOff>
                <xdr:row>7</xdr:row>
                <xdr:rowOff>144780</xdr:rowOff>
              </from>
              <to>
                <xdr:col>8</xdr:col>
                <xdr:colOff>739140</xdr:colOff>
                <xdr:row>9</xdr:row>
                <xdr:rowOff>68580</xdr:rowOff>
              </to>
            </anchor>
          </objectPr>
        </oleObject>
      </mc:Choice>
      <mc:Fallback>
        <oleObject progId="Equation.DSMT4" shapeId="5124" r:id="rId4"/>
      </mc:Fallback>
    </mc:AlternateContent>
    <mc:AlternateContent xmlns:mc="http://schemas.openxmlformats.org/markup-compatibility/2006">
      <mc:Choice Requires="x14">
        <oleObject progId="Equation.DSMT4" shapeId="5125" r:id="rId6">
          <objectPr defaultSize="0" r:id="rId7">
            <anchor moveWithCells="1">
              <from>
                <xdr:col>6</xdr:col>
                <xdr:colOff>0</xdr:colOff>
                <xdr:row>4</xdr:row>
                <xdr:rowOff>0</xdr:rowOff>
              </from>
              <to>
                <xdr:col>9</xdr:col>
                <xdr:colOff>251460</xdr:colOff>
                <xdr:row>5</xdr:row>
                <xdr:rowOff>114300</xdr:rowOff>
              </to>
            </anchor>
          </objectPr>
        </oleObject>
      </mc:Choice>
      <mc:Fallback>
        <oleObject progId="Equation.DSMT4" shapeId="5125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Tabelle1</vt:lpstr>
      <vt:lpstr>varianz_studenten</vt:lpstr>
      <vt:lpstr>babyschwimmen</vt:lpstr>
      <vt:lpstr>median_quartile_studenten</vt:lpstr>
      <vt:lpstr>quartile_studenten_nicht_ganzz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Jürgen Meisel</dc:creator>
  <cp:lastModifiedBy>Jürgen Meisel</cp:lastModifiedBy>
  <dcterms:created xsi:type="dcterms:W3CDTF">2021-05-06T11:49:48Z</dcterms:created>
  <dcterms:modified xsi:type="dcterms:W3CDTF">2021-05-06T14:00:31Z</dcterms:modified>
</cp:coreProperties>
</file>