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Jürgen Meisel\_juergen\_mathematik_all\oaiklausur\DH_BW_Klausuren\tmt_klausur_2024\"/>
    </mc:Choice>
  </mc:AlternateContent>
  <xr:revisionPtr revIDLastSave="0" documentId="13_ncr:1_{BB7C2B68-C8B7-4163-9EDE-59D881D1D1E9}" xr6:coauthVersionLast="47" xr6:coauthVersionMax="47" xr10:uidLastSave="{00000000-0000-0000-0000-000000000000}"/>
  <bookViews>
    <workbookView xWindow="27210" yWindow="4500" windowWidth="18230" windowHeight="15290" activeTab="2" xr2:uid="{00000000-000D-0000-FFFF-FFFF00000000}"/>
  </bookViews>
  <sheets>
    <sheet name="a5" sheetId="1" r:id="rId1"/>
    <sheet name="a6" sheetId="3" r:id="rId2"/>
    <sheet name="a7_t_a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3" l="1"/>
  <c r="K7" i="3" s="1"/>
  <c r="K5" i="3"/>
  <c r="K4" i="3"/>
  <c r="J5" i="3"/>
  <c r="J6" i="3"/>
  <c r="J7" i="3"/>
  <c r="J4" i="3"/>
  <c r="F6" i="3"/>
  <c r="F7" i="3" s="1"/>
  <c r="F5" i="3"/>
  <c r="F4" i="3"/>
  <c r="E5" i="3"/>
  <c r="E6" i="3"/>
  <c r="E7" i="3"/>
  <c r="E4" i="3"/>
  <c r="E8" i="3" s="1"/>
  <c r="J8" i="3"/>
  <c r="I8" i="3"/>
  <c r="D8" i="3"/>
  <c r="I5" i="3"/>
  <c r="I6" i="3"/>
  <c r="I7" i="3"/>
  <c r="I4" i="3"/>
  <c r="G23" i="2"/>
  <c r="H21" i="2"/>
  <c r="E28" i="2"/>
  <c r="E27" i="2"/>
  <c r="D25" i="2"/>
  <c r="C28" i="1"/>
  <c r="C27" i="1"/>
  <c r="J7" i="1"/>
  <c r="J8" i="1"/>
  <c r="J5" i="1"/>
  <c r="I6" i="1"/>
  <c r="I7" i="1"/>
  <c r="I8" i="1"/>
  <c r="I9" i="1"/>
  <c r="I10" i="1"/>
  <c r="I5" i="1"/>
  <c r="C13" i="1"/>
  <c r="C6" i="1"/>
  <c r="J6" i="1" s="1"/>
  <c r="C7" i="1"/>
  <c r="C8" i="1"/>
  <c r="C9" i="1"/>
  <c r="J9" i="1" s="1"/>
  <c r="C10" i="1"/>
  <c r="J10" i="1" s="1"/>
  <c r="C5" i="1"/>
  <c r="H7" i="1"/>
  <c r="H8" i="1"/>
  <c r="H5" i="1"/>
  <c r="G11" i="1"/>
  <c r="E6" i="1"/>
  <c r="E7" i="1" s="1"/>
  <c r="E5" i="1"/>
  <c r="C23" i="1" s="1"/>
  <c r="D11" i="1"/>
  <c r="C21" i="1" l="1"/>
  <c r="E8" i="1"/>
  <c r="J13" i="1"/>
  <c r="H10" i="1"/>
  <c r="H6" i="1"/>
  <c r="C15" i="1"/>
  <c r="G15" i="1" s="1"/>
  <c r="H9" i="1"/>
  <c r="C17" i="1" l="1"/>
  <c r="C19" i="1" s="1"/>
  <c r="E9" i="1"/>
  <c r="E10" i="1" s="1"/>
  <c r="C25" i="1"/>
</calcChain>
</file>

<file path=xl/sharedStrings.xml><?xml version="1.0" encoding="utf-8"?>
<sst xmlns="http://schemas.openxmlformats.org/spreadsheetml/2006/main" count="46" uniqueCount="41">
  <si>
    <t>Lösung:</t>
  </si>
  <si>
    <t>Klasse</t>
  </si>
  <si>
    <t>[0;5[</t>
  </si>
  <si>
    <t>[5;10[</t>
  </si>
  <si>
    <t>[10;20[</t>
  </si>
  <si>
    <t>[20;30[</t>
  </si>
  <si>
    <t>[30;50[</t>
  </si>
  <si>
    <t>[50;75]</t>
  </si>
  <si>
    <t>Häufigkeit</t>
  </si>
  <si>
    <t>rel. Hfgk.</t>
  </si>
  <si>
    <t>kum. rel. H.</t>
  </si>
  <si>
    <t>KM</t>
  </si>
  <si>
    <t>KB</t>
  </si>
  <si>
    <t>Mittelwert:</t>
  </si>
  <si>
    <t>Varianz:</t>
  </si>
  <si>
    <t>Stdabw.:</t>
  </si>
  <si>
    <t>KM^2</t>
  </si>
  <si>
    <t>KM^2*N</t>
  </si>
  <si>
    <t>Median</t>
  </si>
  <si>
    <t>Q1</t>
  </si>
  <si>
    <t>Q3</t>
  </si>
  <si>
    <t>Modus:</t>
  </si>
  <si>
    <t>mod. Klasse</t>
  </si>
  <si>
    <t>Gesamtausgabe:</t>
  </si>
  <si>
    <t>HD</t>
  </si>
  <si>
    <t>Anzahl</t>
  </si>
  <si>
    <t>Alter</t>
  </si>
  <si>
    <t>Bremsweg</t>
  </si>
  <si>
    <t>Korrelation</t>
  </si>
  <si>
    <t>Regression</t>
  </si>
  <si>
    <t>Steigung</t>
  </si>
  <si>
    <t>Achsenab.</t>
  </si>
  <si>
    <t>Stufe</t>
  </si>
  <si>
    <t>Personen</t>
  </si>
  <si>
    <t>rel.</t>
  </si>
  <si>
    <t>kum.</t>
  </si>
  <si>
    <t>Gläser pP</t>
  </si>
  <si>
    <t>Gläser pStufe</t>
  </si>
  <si>
    <t>Gläser</t>
  </si>
  <si>
    <t>Summe</t>
  </si>
  <si>
    <t>Kunigunde: 3 Gläser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</si>
</sst>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1" fillId="0" borderId="1" xfId="0" applyNumberFormat="1" applyFont="1" applyBorder="1"/>
    <xf numFmtId="2" fontId="1" fillId="2" borderId="1" xfId="0" applyNumberFormat="1" applyFont="1" applyFill="1" applyBorder="1"/>
    <xf numFmtId="0" fontId="1" fillId="0" borderId="0" xfId="0" applyFont="1"/>
    <xf numFmtId="164" fontId="1" fillId="0" borderId="1" xfId="0" applyNumberFormat="1" applyFont="1" applyBorder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0" fillId="2" borderId="1" xfId="0" applyNumberFormat="1" applyFill="1" applyBorder="1"/>
    <xf numFmtId="0" fontId="0" fillId="3" borderId="1" xfId="0" applyFill="1" applyBorder="1"/>
    <xf numFmtId="0" fontId="0" fillId="0" borderId="1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5375546806649171E-2"/>
                  <c:y val="0.2568959609215514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="1" baseline="0"/>
                      <a:t>y = 6,2546x + 23,779</a:t>
                    </a:r>
                    <a:endParaRPr lang="en-US" sz="1400" b="1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a7_t_a!$D$4:$D$23</c:f>
              <c:numCache>
                <c:formatCode>General</c:formatCode>
                <c:ptCount val="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</c:numCache>
            </c:numRef>
          </c:xVal>
          <c:yVal>
            <c:numRef>
              <c:f>a7_t_a!$E$4:$E$23</c:f>
              <c:numCache>
                <c:formatCode>General</c:formatCode>
                <c:ptCount val="20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95</c:v>
                </c:pt>
                <c:pt idx="11">
                  <c:v>95</c:v>
                </c:pt>
                <c:pt idx="12">
                  <c:v>95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8A-4233-9735-95914B97B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239272"/>
        <c:axId val="655874392"/>
      </c:scatterChart>
      <c:valAx>
        <c:axId val="662239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874392"/>
        <c:crosses val="autoZero"/>
        <c:crossBetween val="midCat"/>
      </c:valAx>
      <c:valAx>
        <c:axId val="65587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2239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3</xdr:row>
      <xdr:rowOff>12700</xdr:rowOff>
    </xdr:from>
    <xdr:to>
      <xdr:col>11</xdr:col>
      <xdr:colOff>238125</xdr:colOff>
      <xdr:row>17</xdr:row>
      <xdr:rowOff>88900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42E14DB-85F8-DDD4-06EF-F3EEE10EA0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8"/>
  <sheetViews>
    <sheetView workbookViewId="0">
      <selection activeCell="H21" sqref="H21"/>
    </sheetView>
  </sheetViews>
  <sheetFormatPr baseColWidth="10" defaultRowHeight="15" x14ac:dyDescent="0.25"/>
  <sheetData>
    <row r="2" spans="2:10" x14ac:dyDescent="0.25">
      <c r="B2" t="s">
        <v>0</v>
      </c>
    </row>
    <row r="4" spans="2:10" x14ac:dyDescent="0.25">
      <c r="B4" s="2" t="s">
        <v>1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24</v>
      </c>
      <c r="I4" s="2" t="s">
        <v>16</v>
      </c>
      <c r="J4" s="2" t="s">
        <v>17</v>
      </c>
    </row>
    <row r="5" spans="2:10" x14ac:dyDescent="0.25">
      <c r="B5" s="2" t="s">
        <v>2</v>
      </c>
      <c r="C5" s="2">
        <f>ROUND(D5*$C$11,0)</f>
        <v>26</v>
      </c>
      <c r="D5" s="2">
        <v>0.108</v>
      </c>
      <c r="E5" s="2">
        <f>D5</f>
        <v>0.108</v>
      </c>
      <c r="F5" s="2">
        <v>2.5</v>
      </c>
      <c r="G5" s="2">
        <v>5</v>
      </c>
      <c r="H5" s="2">
        <f>C5/G5</f>
        <v>5.2</v>
      </c>
      <c r="I5" s="1">
        <f>F5*F5</f>
        <v>6.25</v>
      </c>
      <c r="J5" s="1">
        <f>C5*I5</f>
        <v>162.5</v>
      </c>
    </row>
    <row r="6" spans="2:10" x14ac:dyDescent="0.25">
      <c r="B6" s="2" t="s">
        <v>3</v>
      </c>
      <c r="C6" s="2">
        <f t="shared" ref="C6:C10" si="0">ROUND(D6*$C$11,0)</f>
        <v>36</v>
      </c>
      <c r="D6" s="2">
        <v>0.15</v>
      </c>
      <c r="E6" s="2">
        <f>D6+E5</f>
        <v>0.25800000000000001</v>
      </c>
      <c r="F6" s="2">
        <v>7.5</v>
      </c>
      <c r="G6" s="2">
        <v>5</v>
      </c>
      <c r="H6" s="2">
        <f t="shared" ref="H6:H10" si="1">C6/G6</f>
        <v>7.2</v>
      </c>
      <c r="I6" s="1">
        <f t="shared" ref="I6:I10" si="2">F6*F6</f>
        <v>56.25</v>
      </c>
      <c r="J6" s="1">
        <f t="shared" ref="J6:J10" si="3">C6*I6</f>
        <v>2025</v>
      </c>
    </row>
    <row r="7" spans="2:10" x14ac:dyDescent="0.25">
      <c r="B7" s="2" t="s">
        <v>4</v>
      </c>
      <c r="C7" s="2">
        <f t="shared" si="0"/>
        <v>52</v>
      </c>
      <c r="D7" s="2">
        <v>0.218</v>
      </c>
      <c r="E7" s="2">
        <f t="shared" ref="E7:E10" si="4">D7+E6</f>
        <v>0.47599999999999998</v>
      </c>
      <c r="F7" s="2">
        <v>15</v>
      </c>
      <c r="G7" s="2">
        <v>10</v>
      </c>
      <c r="H7" s="2">
        <f t="shared" si="1"/>
        <v>5.2</v>
      </c>
      <c r="I7" s="1">
        <f t="shared" si="2"/>
        <v>225</v>
      </c>
      <c r="J7" s="1">
        <f t="shared" si="3"/>
        <v>11700</v>
      </c>
    </row>
    <row r="8" spans="2:10" x14ac:dyDescent="0.25">
      <c r="B8" s="2" t="s">
        <v>5</v>
      </c>
      <c r="C8" s="2">
        <f t="shared" si="0"/>
        <v>38</v>
      </c>
      <c r="D8" s="2">
        <v>0.158</v>
      </c>
      <c r="E8" s="2">
        <f t="shared" si="4"/>
        <v>0.63400000000000001</v>
      </c>
      <c r="F8" s="2">
        <v>25</v>
      </c>
      <c r="G8" s="2">
        <v>10</v>
      </c>
      <c r="H8" s="2">
        <f t="shared" si="1"/>
        <v>3.8</v>
      </c>
      <c r="I8" s="1">
        <f t="shared" si="2"/>
        <v>625</v>
      </c>
      <c r="J8" s="1">
        <f t="shared" si="3"/>
        <v>23750</v>
      </c>
    </row>
    <row r="9" spans="2:10" x14ac:dyDescent="0.25">
      <c r="B9" s="2" t="s">
        <v>6</v>
      </c>
      <c r="C9" s="2">
        <f t="shared" si="0"/>
        <v>46</v>
      </c>
      <c r="D9" s="2">
        <v>0.191</v>
      </c>
      <c r="E9" s="2">
        <f t="shared" si="4"/>
        <v>0.82499999999999996</v>
      </c>
      <c r="F9" s="2">
        <v>40</v>
      </c>
      <c r="G9" s="2">
        <v>20</v>
      </c>
      <c r="H9" s="2">
        <f t="shared" si="1"/>
        <v>2.2999999999999998</v>
      </c>
      <c r="I9" s="1">
        <f t="shared" si="2"/>
        <v>1600</v>
      </c>
      <c r="J9" s="1">
        <f t="shared" si="3"/>
        <v>73600</v>
      </c>
    </row>
    <row r="10" spans="2:10" x14ac:dyDescent="0.25">
      <c r="B10" s="2" t="s">
        <v>7</v>
      </c>
      <c r="C10" s="2">
        <f t="shared" si="0"/>
        <v>42</v>
      </c>
      <c r="D10" s="2">
        <v>0.17499999999999999</v>
      </c>
      <c r="E10" s="2">
        <f t="shared" si="4"/>
        <v>1</v>
      </c>
      <c r="F10" s="2">
        <v>62.5</v>
      </c>
      <c r="G10" s="2">
        <v>25</v>
      </c>
      <c r="H10" s="2">
        <f t="shared" si="1"/>
        <v>1.68</v>
      </c>
      <c r="I10" s="1">
        <f t="shared" si="2"/>
        <v>3906.25</v>
      </c>
      <c r="J10" s="1">
        <f t="shared" si="3"/>
        <v>164062.5</v>
      </c>
    </row>
    <row r="11" spans="2:10" x14ac:dyDescent="0.25">
      <c r="B11" s="2"/>
      <c r="C11" s="2">
        <v>240</v>
      </c>
      <c r="D11" s="2">
        <f>SUM(D5:D10)</f>
        <v>1</v>
      </c>
      <c r="E11" s="2"/>
      <c r="F11" s="2"/>
      <c r="G11" s="2">
        <f>SUM(G5:G10)</f>
        <v>75</v>
      </c>
      <c r="H11" s="2"/>
    </row>
    <row r="13" spans="2:10" x14ac:dyDescent="0.25">
      <c r="C13">
        <f>SUM(C5:C10)</f>
        <v>240</v>
      </c>
      <c r="J13">
        <f>SUM(J5:J10)/C11</f>
        <v>1147.0833333333333</v>
      </c>
    </row>
    <row r="15" spans="2:10" x14ac:dyDescent="0.25">
      <c r="B15" s="3" t="s">
        <v>13</v>
      </c>
      <c r="C15" s="3">
        <f>(C5*F5+C6*F6+C7*F7+C8*F8+C9*F9+C10*F10)/C11</f>
        <v>27.208333333333332</v>
      </c>
      <c r="E15" t="s">
        <v>23</v>
      </c>
      <c r="G15">
        <f>C15*C11</f>
        <v>6530</v>
      </c>
    </row>
    <row r="16" spans="2:10" x14ac:dyDescent="0.25">
      <c r="B16" s="3"/>
      <c r="C16" s="3"/>
    </row>
    <row r="17" spans="2:3" x14ac:dyDescent="0.25">
      <c r="B17" s="3" t="s">
        <v>14</v>
      </c>
      <c r="C17" s="3">
        <f>J13-C15*C15</f>
        <v>406.78993055555554</v>
      </c>
    </row>
    <row r="18" spans="2:3" x14ac:dyDescent="0.25">
      <c r="B18" s="3"/>
      <c r="C18" s="3"/>
    </row>
    <row r="19" spans="2:3" x14ac:dyDescent="0.25">
      <c r="B19" s="3" t="s">
        <v>15</v>
      </c>
      <c r="C19" s="3">
        <f>C17^0.5</f>
        <v>20.169033951965957</v>
      </c>
    </row>
    <row r="20" spans="2:3" x14ac:dyDescent="0.25">
      <c r="B20" s="3"/>
      <c r="C20" s="3"/>
    </row>
    <row r="21" spans="2:3" x14ac:dyDescent="0.25">
      <c r="B21" s="3" t="s">
        <v>18</v>
      </c>
      <c r="C21" s="3">
        <f>20+(10*(0.5-E7))/D8</f>
        <v>21.518987341772153</v>
      </c>
    </row>
    <row r="22" spans="2:3" x14ac:dyDescent="0.25">
      <c r="B22" s="3"/>
      <c r="C22" s="3"/>
    </row>
    <row r="23" spans="2:3" x14ac:dyDescent="0.25">
      <c r="B23" s="3" t="s">
        <v>19</v>
      </c>
      <c r="C23" s="3">
        <f>5+(5*(0.25-E5))/D6</f>
        <v>9.7333333333333343</v>
      </c>
    </row>
    <row r="24" spans="2:3" x14ac:dyDescent="0.25">
      <c r="B24" s="3"/>
      <c r="C24" s="3"/>
    </row>
    <row r="25" spans="2:3" x14ac:dyDescent="0.25">
      <c r="B25" s="3" t="s">
        <v>20</v>
      </c>
      <c r="C25" s="3">
        <f>30+(20*(0.75-E8))/D9</f>
        <v>42.146596858638745</v>
      </c>
    </row>
    <row r="26" spans="2:3" x14ac:dyDescent="0.25">
      <c r="B26" s="3"/>
      <c r="C26" s="3"/>
    </row>
    <row r="27" spans="2:3" x14ac:dyDescent="0.25">
      <c r="B27" s="3" t="s">
        <v>22</v>
      </c>
      <c r="C27" s="3" t="str">
        <f>B6</f>
        <v>[5;10[</v>
      </c>
    </row>
    <row r="28" spans="2:3" x14ac:dyDescent="0.25">
      <c r="B28" s="3" t="s">
        <v>21</v>
      </c>
      <c r="C28" s="3">
        <f>F6</f>
        <v>7.5</v>
      </c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1CEE0-EE2B-499B-B6DA-E5AD2FFA59BC}">
  <dimension ref="C2:L11"/>
  <sheetViews>
    <sheetView workbookViewId="0">
      <selection activeCell="C12" sqref="C12"/>
    </sheetView>
  </sheetViews>
  <sheetFormatPr baseColWidth="10" defaultRowHeight="15" x14ac:dyDescent="0.25"/>
  <cols>
    <col min="7" max="7" width="1.28515625" customWidth="1"/>
    <col min="9" max="9" width="12.5703125" customWidth="1"/>
  </cols>
  <sheetData>
    <row r="2" spans="3:12" x14ac:dyDescent="0.25">
      <c r="C2" s="4"/>
      <c r="D2" s="16" t="s">
        <v>33</v>
      </c>
      <c r="E2" s="16"/>
      <c r="F2" s="16"/>
      <c r="G2" s="4"/>
      <c r="H2" s="16" t="s">
        <v>38</v>
      </c>
      <c r="I2" s="16"/>
      <c r="J2" s="16"/>
      <c r="K2" s="16"/>
    </row>
    <row r="3" spans="3:12" x14ac:dyDescent="0.25">
      <c r="C3" s="1" t="s">
        <v>32</v>
      </c>
      <c r="D3" s="1" t="s">
        <v>33</v>
      </c>
      <c r="E3" s="1" t="s">
        <v>34</v>
      </c>
      <c r="F3" s="12" t="s">
        <v>35</v>
      </c>
      <c r="G3" s="1"/>
      <c r="H3" s="1" t="s">
        <v>36</v>
      </c>
      <c r="I3" s="1" t="s">
        <v>37</v>
      </c>
      <c r="J3" s="1" t="s">
        <v>34</v>
      </c>
      <c r="K3" s="13" t="s">
        <v>35</v>
      </c>
      <c r="L3" s="11"/>
    </row>
    <row r="4" spans="3:12" x14ac:dyDescent="0.25">
      <c r="C4" s="4">
        <v>1</v>
      </c>
      <c r="D4" s="4">
        <v>3</v>
      </c>
      <c r="E4" s="5">
        <f>D4/$D$8</f>
        <v>0.25</v>
      </c>
      <c r="F4" s="14">
        <f>E4</f>
        <v>0.25</v>
      </c>
      <c r="G4" s="4"/>
      <c r="H4" s="4">
        <v>0</v>
      </c>
      <c r="I4" s="4">
        <f>D4*H4</f>
        <v>0</v>
      </c>
      <c r="J4" s="4">
        <f>I4/$I$8</f>
        <v>0</v>
      </c>
      <c r="K4" s="15">
        <f>J4</f>
        <v>0</v>
      </c>
    </row>
    <row r="5" spans="3:12" x14ac:dyDescent="0.25">
      <c r="C5" s="4">
        <v>2</v>
      </c>
      <c r="D5" s="4">
        <v>4</v>
      </c>
      <c r="E5" s="5">
        <f t="shared" ref="E5:E7" si="0">D5/$D$8</f>
        <v>0.33333333333333331</v>
      </c>
      <c r="F5" s="14">
        <f>F4+E5</f>
        <v>0.58333333333333326</v>
      </c>
      <c r="G5" s="4"/>
      <c r="H5" s="4">
        <v>3</v>
      </c>
      <c r="I5" s="4">
        <f t="shared" ref="I5:I7" si="1">D5*H5</f>
        <v>12</v>
      </c>
      <c r="J5" s="4">
        <f t="shared" ref="J5:J7" si="2">I5/$I$8</f>
        <v>0.3</v>
      </c>
      <c r="K5" s="15">
        <f>K4+J5</f>
        <v>0.3</v>
      </c>
    </row>
    <row r="6" spans="3:12" x14ac:dyDescent="0.25">
      <c r="C6" s="4">
        <v>3</v>
      </c>
      <c r="D6" s="4">
        <v>4</v>
      </c>
      <c r="E6" s="5">
        <f t="shared" si="0"/>
        <v>0.33333333333333331</v>
      </c>
      <c r="F6" s="14">
        <f t="shared" ref="F6:F7" si="3">F5+E6</f>
        <v>0.91666666666666652</v>
      </c>
      <c r="G6" s="4"/>
      <c r="H6" s="4">
        <v>5</v>
      </c>
      <c r="I6" s="4">
        <f t="shared" si="1"/>
        <v>20</v>
      </c>
      <c r="J6" s="4">
        <f t="shared" si="2"/>
        <v>0.5</v>
      </c>
      <c r="K6" s="15">
        <f t="shared" ref="K6:K7" si="4">K5+J6</f>
        <v>0.8</v>
      </c>
    </row>
    <row r="7" spans="3:12" x14ac:dyDescent="0.25">
      <c r="C7" s="4">
        <v>4</v>
      </c>
      <c r="D7" s="4">
        <v>1</v>
      </c>
      <c r="E7" s="5">
        <f t="shared" si="0"/>
        <v>8.3333333333333329E-2</v>
      </c>
      <c r="F7" s="14">
        <f t="shared" si="3"/>
        <v>0.99999999999999989</v>
      </c>
      <c r="G7" s="4"/>
      <c r="H7" s="4">
        <v>8</v>
      </c>
      <c r="I7" s="4">
        <f t="shared" si="1"/>
        <v>8</v>
      </c>
      <c r="J7" s="4">
        <f t="shared" si="2"/>
        <v>0.2</v>
      </c>
      <c r="K7" s="15">
        <f t="shared" si="4"/>
        <v>1</v>
      </c>
    </row>
    <row r="8" spans="3:12" x14ac:dyDescent="0.25">
      <c r="C8" s="4" t="s">
        <v>39</v>
      </c>
      <c r="D8" s="4">
        <f>SUM(D4:D7)</f>
        <v>12</v>
      </c>
      <c r="E8" s="4">
        <f>SUM(E4:E7)</f>
        <v>0.99999999999999989</v>
      </c>
      <c r="F8" s="4"/>
      <c r="G8" s="4"/>
      <c r="H8" s="4"/>
      <c r="I8" s="4">
        <f>SUM(I4:I7)</f>
        <v>40</v>
      </c>
      <c r="J8" s="4">
        <f>SUM(J4:J7)</f>
        <v>1</v>
      </c>
      <c r="K8" s="4"/>
    </row>
    <row r="10" spans="3:12" x14ac:dyDescent="0.25">
      <c r="C10" s="9" t="s">
        <v>40</v>
      </c>
    </row>
    <row r="11" spans="3:12" x14ac:dyDescent="0.25">
      <c r="D11" s="9"/>
    </row>
  </sheetData>
  <mergeCells count="2">
    <mergeCell ref="D2:F2"/>
    <mergeCell ref="H2:K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A296F-16CC-4B5C-B865-80DE300728B0}">
  <dimension ref="C3:H28"/>
  <sheetViews>
    <sheetView tabSelected="1" workbookViewId="0">
      <selection activeCell="G27" sqref="G27"/>
    </sheetView>
  </sheetViews>
  <sheetFormatPr baseColWidth="10" defaultRowHeight="15" x14ac:dyDescent="0.25"/>
  <cols>
    <col min="3" max="5" width="12" bestFit="1" customWidth="1"/>
    <col min="7" max="7" width="13.7109375" customWidth="1"/>
    <col min="8" max="8" width="12" bestFit="1" customWidth="1"/>
  </cols>
  <sheetData>
    <row r="3" spans="3:5" x14ac:dyDescent="0.25">
      <c r="C3" s="4" t="s">
        <v>25</v>
      </c>
      <c r="D3" s="4" t="s">
        <v>26</v>
      </c>
      <c r="E3" s="4" t="s">
        <v>27</v>
      </c>
    </row>
    <row r="4" spans="3:5" x14ac:dyDescent="0.25">
      <c r="C4" s="4">
        <v>6</v>
      </c>
      <c r="D4" s="4">
        <v>4</v>
      </c>
      <c r="E4" s="4">
        <v>50</v>
      </c>
    </row>
    <row r="5" spans="3:5" x14ac:dyDescent="0.25">
      <c r="C5" s="4"/>
      <c r="D5" s="4">
        <v>4</v>
      </c>
      <c r="E5" s="4">
        <v>50</v>
      </c>
    </row>
    <row r="6" spans="3:5" x14ac:dyDescent="0.25">
      <c r="C6" s="4"/>
      <c r="D6" s="4">
        <v>4</v>
      </c>
      <c r="E6" s="4">
        <v>50</v>
      </c>
    </row>
    <row r="7" spans="3:5" x14ac:dyDescent="0.25">
      <c r="C7" s="4"/>
      <c r="D7" s="4">
        <v>4</v>
      </c>
      <c r="E7" s="4">
        <v>50</v>
      </c>
    </row>
    <row r="8" spans="3:5" x14ac:dyDescent="0.25">
      <c r="C8" s="4"/>
      <c r="D8" s="4">
        <v>4</v>
      </c>
      <c r="E8" s="4">
        <v>50</v>
      </c>
    </row>
    <row r="9" spans="3:5" x14ac:dyDescent="0.25">
      <c r="C9" s="4"/>
      <c r="D9" s="4">
        <v>4</v>
      </c>
      <c r="E9" s="4">
        <v>50</v>
      </c>
    </row>
    <row r="10" spans="3:5" x14ac:dyDescent="0.25">
      <c r="C10" s="4">
        <v>4</v>
      </c>
      <c r="D10" s="4">
        <v>8</v>
      </c>
      <c r="E10" s="4">
        <v>75</v>
      </c>
    </row>
    <row r="11" spans="3:5" x14ac:dyDescent="0.25">
      <c r="C11" s="4"/>
      <c r="D11" s="4">
        <v>8</v>
      </c>
      <c r="E11" s="4">
        <v>75</v>
      </c>
    </row>
    <row r="12" spans="3:5" x14ac:dyDescent="0.25">
      <c r="C12" s="4"/>
      <c r="D12" s="4">
        <v>8</v>
      </c>
      <c r="E12" s="4">
        <v>75</v>
      </c>
    </row>
    <row r="13" spans="3:5" x14ac:dyDescent="0.25">
      <c r="C13" s="4"/>
      <c r="D13" s="4">
        <v>8</v>
      </c>
      <c r="E13" s="4">
        <v>75</v>
      </c>
    </row>
    <row r="14" spans="3:5" x14ac:dyDescent="0.25">
      <c r="C14" s="4">
        <v>3</v>
      </c>
      <c r="D14" s="4">
        <v>12</v>
      </c>
      <c r="E14" s="4">
        <v>95</v>
      </c>
    </row>
    <row r="15" spans="3:5" x14ac:dyDescent="0.25">
      <c r="C15" s="4"/>
      <c r="D15" s="4">
        <v>12</v>
      </c>
      <c r="E15" s="4">
        <v>95</v>
      </c>
    </row>
    <row r="16" spans="3:5" x14ac:dyDescent="0.25">
      <c r="C16" s="4"/>
      <c r="D16" s="4">
        <v>12</v>
      </c>
      <c r="E16" s="4">
        <v>95</v>
      </c>
    </row>
    <row r="17" spans="3:8" x14ac:dyDescent="0.25">
      <c r="C17" s="4">
        <v>4</v>
      </c>
      <c r="D17" s="4">
        <v>10</v>
      </c>
      <c r="E17" s="4">
        <v>90</v>
      </c>
    </row>
    <row r="18" spans="3:8" x14ac:dyDescent="0.25">
      <c r="C18" s="4"/>
      <c r="D18" s="4">
        <v>10</v>
      </c>
      <c r="E18" s="4">
        <v>90</v>
      </c>
    </row>
    <row r="19" spans="3:8" x14ac:dyDescent="0.25">
      <c r="C19" s="4"/>
      <c r="D19" s="4">
        <v>10</v>
      </c>
      <c r="E19" s="4">
        <v>90</v>
      </c>
    </row>
    <row r="20" spans="3:8" x14ac:dyDescent="0.25">
      <c r="C20" s="4"/>
      <c r="D20" s="4">
        <v>10</v>
      </c>
      <c r="E20" s="4">
        <v>90</v>
      </c>
      <c r="G20" s="6" t="s">
        <v>26</v>
      </c>
      <c r="H20" s="6" t="s">
        <v>27</v>
      </c>
    </row>
    <row r="21" spans="3:8" x14ac:dyDescent="0.25">
      <c r="C21" s="4">
        <v>3</v>
      </c>
      <c r="D21" s="4">
        <v>5</v>
      </c>
      <c r="E21" s="4">
        <v>50</v>
      </c>
      <c r="G21" s="6">
        <v>15</v>
      </c>
      <c r="H21" s="8">
        <f>E27*G21+E28</f>
        <v>117.59731167740128</v>
      </c>
    </row>
    <row r="22" spans="3:8" x14ac:dyDescent="0.25">
      <c r="C22" s="4"/>
      <c r="D22" s="4">
        <v>5</v>
      </c>
      <c r="E22" s="4">
        <v>50</v>
      </c>
      <c r="G22" s="6"/>
      <c r="H22" s="6"/>
    </row>
    <row r="23" spans="3:8" x14ac:dyDescent="0.25">
      <c r="C23" s="4"/>
      <c r="D23" s="4">
        <v>5</v>
      </c>
      <c r="E23" s="4">
        <v>50</v>
      </c>
      <c r="G23" s="8">
        <f>(H23-E28)/E27</f>
        <v>2.2736959928363554</v>
      </c>
      <c r="H23" s="6">
        <v>38</v>
      </c>
    </row>
    <row r="24" spans="3:8" x14ac:dyDescent="0.25">
      <c r="G24" s="9"/>
    </row>
    <row r="25" spans="3:8" x14ac:dyDescent="0.25">
      <c r="C25" s="6" t="s">
        <v>28</v>
      </c>
      <c r="D25" s="10">
        <f>CORREL(D4:D23,E4:E23)</f>
        <v>0.98674041173752502</v>
      </c>
      <c r="E25" s="6"/>
    </row>
    <row r="26" spans="3:8" x14ac:dyDescent="0.25">
      <c r="C26" s="6"/>
      <c r="D26" s="6"/>
      <c r="E26" s="6"/>
    </row>
    <row r="27" spans="3:8" x14ac:dyDescent="0.25">
      <c r="C27" s="6" t="s">
        <v>29</v>
      </c>
      <c r="D27" s="6" t="s">
        <v>30</v>
      </c>
      <c r="E27" s="7">
        <f>SLOPE(E4:E23,D4:D23)</f>
        <v>6.254550546065528</v>
      </c>
    </row>
    <row r="28" spans="3:8" x14ac:dyDescent="0.25">
      <c r="C28" s="6"/>
      <c r="D28" s="6" t="s">
        <v>31</v>
      </c>
      <c r="E28" s="7">
        <f>INTERCEPT(E4:E23,D4:D23)</f>
        <v>23.77905348641837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a5</vt:lpstr>
      <vt:lpstr>a6</vt:lpstr>
      <vt:lpstr>a7_t_a</vt:lpstr>
    </vt:vector>
  </TitlesOfParts>
  <Company>BBS Wirtschaft 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Meisel</dc:creator>
  <cp:lastModifiedBy>Jürgen Meisel</cp:lastModifiedBy>
  <dcterms:created xsi:type="dcterms:W3CDTF">2022-02-14T13:57:18Z</dcterms:created>
  <dcterms:modified xsi:type="dcterms:W3CDTF">2024-06-16T08:04:38Z</dcterms:modified>
</cp:coreProperties>
</file>